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630" yWindow="810" windowWidth="19575" windowHeight="7080"/>
  </bookViews>
  <sheets>
    <sheet name="B - Vybavení učebními pom..." sheetId="3" r:id="rId1"/>
  </sheets>
  <definedNames>
    <definedName name="_xlnm._FilterDatabase" localSheetId="0" hidden="1">'B - Vybavení učebními pom...'!$C$79:$K$89</definedName>
    <definedName name="_xlnm.Print_Titles" localSheetId="0">'B - Vybavení učebními pom...'!$79:$79</definedName>
    <definedName name="_xlnm.Print_Area" localSheetId="0">'B - Vybavení učebními pom...'!$C$45:$J$61,'B - Vybavení učebními pom...'!$C$67:$K$89</definedName>
  </definedNames>
  <calcPr calcId="125725"/>
</workbook>
</file>

<file path=xl/calcChain.xml><?xml version="1.0" encoding="utf-8"?>
<calcChain xmlns="http://schemas.openxmlformats.org/spreadsheetml/2006/main">
  <c r="J37" i="3"/>
  <c r="J36"/>
  <c r="J35"/>
  <c r="BI86"/>
  <c r="BH86"/>
  <c r="BG86"/>
  <c r="BF86"/>
  <c r="T86"/>
  <c r="R86"/>
  <c r="P86"/>
  <c r="BK86"/>
  <c r="J86"/>
  <c r="BE86" s="1"/>
  <c r="BI82"/>
  <c r="F37" s="1"/>
  <c r="BH82"/>
  <c r="BG82"/>
  <c r="BF82"/>
  <c r="J34" s="1"/>
  <c r="T82"/>
  <c r="T81" s="1"/>
  <c r="T80" s="1"/>
  <c r="R82"/>
  <c r="R81"/>
  <c r="R80" s="1"/>
  <c r="P82"/>
  <c r="P81"/>
  <c r="P80"/>
  <c r="BK82"/>
  <c r="BK81" s="1"/>
  <c r="BK80" s="1"/>
  <c r="J80" s="1"/>
  <c r="J82"/>
  <c r="BE82" s="1"/>
  <c r="J77"/>
  <c r="J76"/>
  <c r="F74"/>
  <c r="E72"/>
  <c r="J55"/>
  <c r="J54"/>
  <c r="F52"/>
  <c r="E50"/>
  <c r="J18"/>
  <c r="E18"/>
  <c r="F55" s="1"/>
  <c r="J17"/>
  <c r="J15"/>
  <c r="E15"/>
  <c r="F54" s="1"/>
  <c r="J14"/>
  <c r="J12"/>
  <c r="J52" s="1"/>
  <c r="E7"/>
  <c r="E48" s="1"/>
  <c r="F77" l="1"/>
  <c r="F33"/>
  <c r="F36"/>
  <c r="F34"/>
  <c r="F35"/>
  <c r="J81"/>
  <c r="J60" s="1"/>
  <c r="J33"/>
  <c r="E70"/>
  <c r="J30"/>
  <c r="J59"/>
  <c r="J74"/>
  <c r="F76"/>
  <c r="J39" l="1"/>
</calcChain>
</file>

<file path=xl/sharedStrings.xml><?xml version="1.0" encoding="utf-8"?>
<sst xmlns="http://schemas.openxmlformats.org/spreadsheetml/2006/main" count="174" uniqueCount="82">
  <si>
    <t>False</t>
  </si>
  <si>
    <t>15</t>
  </si>
  <si>
    <t>v ---  níže se nacházejí doplnkové a pomocné údaje k sestavám  --- v</t>
  </si>
  <si>
    <t>Stavba:</t>
  </si>
  <si>
    <t>KSO:</t>
  </si>
  <si>
    <t>801 32</t>
  </si>
  <si>
    <t>CC-CZ:</t>
  </si>
  <si>
    <t>zak.č.9140-25</t>
  </si>
  <si>
    <t>Místo:</t>
  </si>
  <si>
    <t>Karlovy Vary</t>
  </si>
  <si>
    <t>Datum:</t>
  </si>
  <si>
    <t>Zadavatel:</t>
  </si>
  <si>
    <t>IČ:</t>
  </si>
  <si>
    <t/>
  </si>
  <si>
    <t>DIČ:</t>
  </si>
  <si>
    <t>Uchazeč:</t>
  </si>
  <si>
    <t>Projektant:</t>
  </si>
  <si>
    <t>BPO spol. s r.o.,Lidická 1239,36317 OSTROV</t>
  </si>
  <si>
    <t>True</t>
  </si>
  <si>
    <t>Zpracovatel:</t>
  </si>
  <si>
    <t>Tomanová Ing.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</si>
  <si>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</si>
  <si>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</si>
  <si>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</si>
  <si>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</si>
  <si>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</si>
  <si>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</si>
  <si>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</si>
  <si>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</si>
  <si>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</si>
  <si>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</si>
  <si>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</si>
  <si>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</si>
  <si>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</si>
  <si>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</si>
  <si>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Kód</t>
  </si>
  <si>
    <t>Popis</t>
  </si>
  <si>
    <t>Typ</t>
  </si>
  <si>
    <t>Náklady stavby celkem</t>
  </si>
  <si>
    <t>D</t>
  </si>
  <si>
    <t>0</t>
  </si>
  <si>
    <t>1</t>
  </si>
  <si>
    <t>2</t>
  </si>
  <si>
    <t>Vybavení učebními pomůckami</t>
  </si>
  <si>
    <t>{f7e6fc4a-5962-4a22-8370-9b7ef15db19e}</t>
  </si>
  <si>
    <t>KRYCÍ LIST SOUPISU PRACÍ</t>
  </si>
  <si>
    <t>Objekt: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</si>
  <si>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</si>
  <si>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</si>
  <si>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</si>
  <si>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</si>
  <si>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</si>
  <si>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</si>
  <si>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</si>
  <si>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</si>
  <si>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</si>
  <si>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</si>
  <si>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</si>
  <si>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</si>
  <si>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</si>
  <si>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</si>
  <si>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</si>
  <si>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</si>
  <si>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</si>
  <si>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4</t>
  </si>
  <si>
    <t>ROZPOCET</t>
  </si>
  <si>
    <t>K</t>
  </si>
  <si>
    <t>512</t>
  </si>
  <si>
    <t>PP</t>
  </si>
  <si>
    <t>B - Vybavení učebními pomůckami</t>
  </si>
  <si>
    <t>VP - Vybavení učebními pomůckami</t>
  </si>
  <si>
    <t>VP</t>
  </si>
  <si>
    <t>01</t>
  </si>
  <si>
    <t>robotické stavebnice LEGO EV3</t>
  </si>
  <si>
    <t>kus</t>
  </si>
  <si>
    <t>-1898720865</t>
  </si>
  <si>
    <t>VV</t>
  </si>
  <si>
    <t>bližší specifikace v PD a TZ</t>
  </si>
  <si>
    <t>5</t>
  </si>
  <si>
    <t>02</t>
  </si>
  <si>
    <t>základní stavebnice MERKUR</t>
  </si>
  <si>
    <t>82397040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</si>
</sst>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19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8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3" xfId="0" applyBorder="1"/>
    <xf numFmtId="0" fontId="8" fillId="0" borderId="0" xfId="0" applyFont="1" applyAlignment="1" applyProtection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7" xfId="0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13" fillId="0" borderId="14" xfId="0" applyFont="1" applyBorder="1" applyAlignment="1" applyProtection="1">
      <alignment horizontal="center" vertical="center" wrapText="1"/>
    </xf>
    <xf numFmtId="0" fontId="13" fillId="0" borderId="15" xfId="0" applyFont="1" applyBorder="1" applyAlignment="1" applyProtection="1">
      <alignment horizontal="center" vertical="center" wrapText="1"/>
    </xf>
    <xf numFmtId="0" fontId="13" fillId="0" borderId="16" xfId="0" applyFont="1" applyBorder="1" applyAlignment="1" applyProtection="1">
      <alignment horizontal="center" vertical="center" wrapText="1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10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3" borderId="0" xfId="0" applyFont="1" applyFill="1" applyAlignment="1">
      <alignment vertical="center"/>
    </xf>
    <xf numFmtId="0" fontId="3" fillId="3" borderId="4" xfId="0" applyFont="1" applyFill="1" applyBorder="1" applyAlignment="1">
      <alignment horizontal="left" vertical="center"/>
    </xf>
    <xf numFmtId="0" fontId="0" fillId="3" borderId="5" xfId="0" applyFont="1" applyFill="1" applyBorder="1" applyAlignment="1">
      <alignment vertical="center"/>
    </xf>
    <xf numFmtId="0" fontId="3" fillId="3" borderId="5" xfId="0" applyFont="1" applyFill="1" applyBorder="1" applyAlignment="1">
      <alignment horizontal="right" vertical="center"/>
    </xf>
    <xf numFmtId="0" fontId="3" fillId="3" borderId="5" xfId="0" applyFont="1" applyFill="1" applyBorder="1" applyAlignment="1">
      <alignment horizontal="center" vertical="center"/>
    </xf>
    <xf numFmtId="0" fontId="0" fillId="3" borderId="5" xfId="0" applyFont="1" applyFill="1" applyBorder="1" applyAlignment="1" applyProtection="1">
      <alignment vertical="center"/>
      <protection locked="0"/>
    </xf>
    <xf numFmtId="4" fontId="3" fillId="3" borderId="5" xfId="0" applyNumberFormat="1" applyFont="1" applyFill="1" applyBorder="1" applyAlignment="1">
      <alignment vertical="center"/>
    </xf>
    <xf numFmtId="0" fontId="0" fillId="3" borderId="6" xfId="0" applyFont="1" applyFill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8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0" fillId="3" borderId="0" xfId="0" applyFont="1" applyFill="1" applyAlignment="1" applyProtection="1">
      <alignment vertical="center"/>
      <protection locked="0"/>
    </xf>
    <xf numFmtId="0" fontId="12" fillId="3" borderId="0" xfId="0" applyFont="1" applyFill="1" applyAlignment="1" applyProtection="1">
      <alignment horizontal="right" vertical="center"/>
    </xf>
    <xf numFmtId="0" fontId="15" fillId="0" borderId="0" xfId="0" applyFont="1" applyAlignment="1" applyProtection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18" xfId="0" applyFont="1" applyBorder="1" applyAlignment="1" applyProtection="1">
      <alignment horizontal="left" vertical="center"/>
    </xf>
    <xf numFmtId="0" fontId="4" fillId="0" borderId="18" xfId="0" applyFont="1" applyBorder="1" applyAlignment="1" applyProtection="1">
      <alignment vertical="center"/>
    </xf>
    <xf numFmtId="0" fontId="4" fillId="0" borderId="18" xfId="0" applyFont="1" applyBorder="1" applyAlignment="1" applyProtection="1">
      <alignment vertical="center"/>
      <protection locked="0"/>
    </xf>
    <xf numFmtId="4" fontId="4" fillId="0" borderId="18" xfId="0" applyNumberFormat="1" applyFont="1" applyBorder="1" applyAlignment="1" applyProtection="1">
      <alignment vertical="center"/>
    </xf>
    <xf numFmtId="0" fontId="4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2" fillId="3" borderId="14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  <protection locked="0"/>
    </xf>
    <xf numFmtId="0" fontId="12" fillId="3" borderId="16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4" fillId="0" borderId="0" xfId="0" applyNumberFormat="1" applyFont="1" applyAlignment="1" applyProtection="1"/>
    <xf numFmtId="166" fontId="16" fillId="0" borderId="10" xfId="0" applyNumberFormat="1" applyFont="1" applyBorder="1" applyAlignment="1" applyProtection="1"/>
    <xf numFmtId="166" fontId="16" fillId="0" borderId="11" xfId="0" applyNumberFormat="1" applyFont="1" applyBorder="1" applyAlignment="1" applyProtection="1"/>
    <xf numFmtId="4" fontId="11" fillId="0" borderId="0" xfId="0" applyNumberFormat="1" applyFont="1" applyAlignment="1">
      <alignment vertical="center"/>
    </xf>
    <xf numFmtId="0" fontId="5" fillId="0" borderId="3" xfId="0" applyFont="1" applyBorder="1" applyAlignment="1" applyProtection="1"/>
    <xf numFmtId="0" fontId="5" fillId="0" borderId="0" xfId="0" applyFont="1" applyAlignment="1" applyProtection="1"/>
    <xf numFmtId="0" fontId="5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0" fontId="5" fillId="0" borderId="0" xfId="0" applyFont="1" applyAlignment="1" applyProtection="1">
      <protection locked="0"/>
    </xf>
    <xf numFmtId="4" fontId="4" fillId="0" borderId="0" xfId="0" applyNumberFormat="1" applyFont="1" applyAlignment="1" applyProtection="1"/>
    <xf numFmtId="0" fontId="5" fillId="0" borderId="3" xfId="0" applyFont="1" applyBorder="1" applyAlignment="1"/>
    <xf numFmtId="0" fontId="5" fillId="0" borderId="12" xfId="0" applyFont="1" applyBorder="1" applyAlignment="1" applyProtection="1"/>
    <xf numFmtId="0" fontId="5" fillId="0" borderId="0" xfId="0" applyFont="1" applyBorder="1" applyAlignment="1" applyProtection="1"/>
    <xf numFmtId="166" fontId="5" fillId="0" borderId="0" xfId="0" applyNumberFormat="1" applyFont="1" applyBorder="1" applyAlignment="1" applyProtection="1"/>
    <xf numFmtId="166" fontId="5" fillId="0" borderId="13" xfId="0" applyNumberFormat="1" applyFont="1" applyBorder="1" applyAlignment="1" applyProtection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vertical="center"/>
    </xf>
    <xf numFmtId="0" fontId="0" fillId="0" borderId="20" xfId="0" applyFont="1" applyBorder="1" applyAlignment="1" applyProtection="1">
      <alignment horizontal="center" vertical="center"/>
    </xf>
    <xf numFmtId="49" fontId="0" fillId="0" borderId="20" xfId="0" applyNumberFormat="1" applyFont="1" applyBorder="1" applyAlignment="1" applyProtection="1">
      <alignment horizontal="left" vertical="center" wrapText="1"/>
    </xf>
    <xf numFmtId="0" fontId="0" fillId="0" borderId="20" xfId="0" applyFont="1" applyBorder="1" applyAlignment="1" applyProtection="1">
      <alignment horizontal="left" vertical="center" wrapText="1"/>
    </xf>
    <xf numFmtId="0" fontId="0" fillId="0" borderId="20" xfId="0" applyFont="1" applyBorder="1" applyAlignment="1" applyProtection="1">
      <alignment horizontal="center" vertical="center" wrapText="1"/>
    </xf>
    <xf numFmtId="167" fontId="0" fillId="0" borderId="20" xfId="0" applyNumberFormat="1" applyFont="1" applyBorder="1" applyAlignment="1" applyProtection="1">
      <alignment vertical="center"/>
    </xf>
    <xf numFmtId="4" fontId="0" fillId="2" borderId="20" xfId="0" applyNumberFormat="1" applyFont="1" applyFill="1" applyBorder="1" applyAlignment="1" applyProtection="1">
      <alignment vertical="center"/>
      <protection locked="0"/>
    </xf>
    <xf numFmtId="4" fontId="0" fillId="0" borderId="20" xfId="0" applyNumberFormat="1" applyFont="1" applyBorder="1" applyAlignment="1" applyProtection="1">
      <alignment vertical="center"/>
    </xf>
    <xf numFmtId="0" fontId="1" fillId="2" borderId="12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0" fillId="0" borderId="12" xfId="0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2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3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2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3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7" fillId="0" borderId="17" xfId="0" applyFont="1" applyBorder="1" applyAlignment="1" applyProtection="1">
      <alignment vertical="center"/>
    </xf>
    <xf numFmtId="0" fontId="7" fillId="0" borderId="18" xfId="0" applyFont="1" applyBorder="1" applyAlignment="1" applyProtection="1">
      <alignment vertical="center"/>
    </xf>
    <xf numFmtId="0" fontId="7" fillId="0" borderId="19" xfId="0" applyFont="1" applyBorder="1" applyAlignment="1" applyProtection="1">
      <alignment vertical="center"/>
    </xf>
    <xf numFmtId="0" fontId="0" fillId="0" borderId="0" xfId="0"/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1"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90"/>
  <sheetViews>
    <sheetView showGridLines="0" tabSelected="1" topLeftCell="A80" workbookViewId="0">
      <selection activeCell="I86" sqref="I86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34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AT2" s="8" t="s">
        <v>44</v>
      </c>
    </row>
    <row r="3" spans="2:46" ht="6.95" hidden="1" customHeight="1">
      <c r="B3" s="35"/>
      <c r="C3" s="36"/>
      <c r="D3" s="36"/>
      <c r="E3" s="36"/>
      <c r="F3" s="36"/>
      <c r="G3" s="36"/>
      <c r="H3" s="36"/>
      <c r="I3" s="37"/>
      <c r="J3" s="36"/>
      <c r="K3" s="36"/>
      <c r="L3" s="9"/>
      <c r="AT3" s="8" t="s">
        <v>42</v>
      </c>
    </row>
    <row r="4" spans="2:46" ht="24.95" hidden="1" customHeight="1">
      <c r="B4" s="9"/>
      <c r="D4" s="38" t="s">
        <v>45</v>
      </c>
      <c r="L4" s="9"/>
      <c r="M4" s="11" t="s">
        <v>2</v>
      </c>
      <c r="AT4" s="8" t="s">
        <v>0</v>
      </c>
    </row>
    <row r="5" spans="2:46" ht="6.95" hidden="1" customHeight="1">
      <c r="B5" s="9"/>
      <c r="L5" s="9"/>
    </row>
    <row r="6" spans="2:46" ht="12" hidden="1" customHeight="1">
      <c r="B6" s="9"/>
      <c r="D6" s="39" t="s">
        <v>3</v>
      </c>
      <c r="L6" s="9"/>
    </row>
    <row r="7" spans="2:46" ht="16.5" hidden="1" customHeight="1">
      <c r="B7" s="9"/>
      <c r="E7" s="144" t="e">
        <f>#REF!</f>
        <v>#REF!</v>
      </c>
      <c r="F7" s="145"/>
      <c r="G7" s="145"/>
      <c r="H7" s="145"/>
      <c r="L7" s="9"/>
    </row>
    <row r="8" spans="2:46" s="1" customFormat="1" ht="12" hidden="1" customHeight="1">
      <c r="B8" s="18"/>
      <c r="D8" s="39" t="s">
        <v>46</v>
      </c>
      <c r="I8" s="40"/>
      <c r="L8" s="18"/>
    </row>
    <row r="9" spans="2:46" s="1" customFormat="1" ht="36.950000000000003" hidden="1" customHeight="1">
      <c r="B9" s="18"/>
      <c r="E9" s="146" t="s">
        <v>69</v>
      </c>
      <c r="F9" s="147"/>
      <c r="G9" s="147"/>
      <c r="H9" s="147"/>
      <c r="I9" s="40"/>
      <c r="L9" s="18"/>
    </row>
    <row r="10" spans="2:46" s="1" customFormat="1" ht="11.25" hidden="1">
      <c r="B10" s="18"/>
      <c r="I10" s="40"/>
      <c r="L10" s="18"/>
    </row>
    <row r="11" spans="2:46" s="1" customFormat="1" ht="12" hidden="1" customHeight="1">
      <c r="B11" s="18"/>
      <c r="D11" s="39" t="s">
        <v>4</v>
      </c>
      <c r="F11" s="8" t="s">
        <v>5</v>
      </c>
      <c r="I11" s="41" t="s">
        <v>6</v>
      </c>
      <c r="J11" s="8" t="s">
        <v>7</v>
      </c>
      <c r="L11" s="18"/>
    </row>
    <row r="12" spans="2:46" s="1" customFormat="1" ht="12" hidden="1" customHeight="1">
      <c r="B12" s="18"/>
      <c r="D12" s="39" t="s">
        <v>8</v>
      </c>
      <c r="F12" s="8" t="s">
        <v>9</v>
      </c>
      <c r="I12" s="41" t="s">
        <v>10</v>
      </c>
      <c r="J12" s="42" t="e">
        <f>#REF!</f>
        <v>#REF!</v>
      </c>
      <c r="L12" s="18"/>
    </row>
    <row r="13" spans="2:46" s="1" customFormat="1" ht="10.9" hidden="1" customHeight="1">
      <c r="B13" s="18"/>
      <c r="I13" s="40"/>
      <c r="L13" s="18"/>
    </row>
    <row r="14" spans="2:46" s="1" customFormat="1" ht="12" hidden="1" customHeight="1">
      <c r="B14" s="18"/>
      <c r="D14" s="39" t="s">
        <v>11</v>
      </c>
      <c r="I14" s="41" t="s">
        <v>12</v>
      </c>
      <c r="J14" s="8" t="e">
        <f>IF(#REF!="","",#REF!)</f>
        <v>#REF!</v>
      </c>
      <c r="L14" s="18"/>
    </row>
    <row r="15" spans="2:46" s="1" customFormat="1" ht="18" hidden="1" customHeight="1">
      <c r="B15" s="18"/>
      <c r="E15" s="8" t="e">
        <f>IF(#REF!="","",#REF!)</f>
        <v>#REF!</v>
      </c>
      <c r="I15" s="41" t="s">
        <v>14</v>
      </c>
      <c r="J15" s="8" t="e">
        <f>IF(#REF!="","",#REF!)</f>
        <v>#REF!</v>
      </c>
      <c r="L15" s="18"/>
    </row>
    <row r="16" spans="2:46" s="1" customFormat="1" ht="6.95" hidden="1" customHeight="1">
      <c r="B16" s="18"/>
      <c r="I16" s="40"/>
      <c r="L16" s="18"/>
    </row>
    <row r="17" spans="2:12" s="1" customFormat="1" ht="12" hidden="1" customHeight="1">
      <c r="B17" s="18"/>
      <c r="D17" s="39" t="s">
        <v>15</v>
      </c>
      <c r="I17" s="41" t="s">
        <v>12</v>
      </c>
      <c r="J17" s="14" t="e">
        <f>#REF!</f>
        <v>#REF!</v>
      </c>
      <c r="L17" s="18"/>
    </row>
    <row r="18" spans="2:12" s="1" customFormat="1" ht="18" hidden="1" customHeight="1">
      <c r="B18" s="18"/>
      <c r="E18" s="148" t="e">
        <f>#REF!</f>
        <v>#REF!</v>
      </c>
      <c r="F18" s="149"/>
      <c r="G18" s="149"/>
      <c r="H18" s="149"/>
      <c r="I18" s="41" t="s">
        <v>14</v>
      </c>
      <c r="J18" s="14" t="e">
        <f>#REF!</f>
        <v>#REF!</v>
      </c>
      <c r="L18" s="18"/>
    </row>
    <row r="19" spans="2:12" s="1" customFormat="1" ht="6.95" hidden="1" customHeight="1">
      <c r="B19" s="18"/>
      <c r="I19" s="40"/>
      <c r="L19" s="18"/>
    </row>
    <row r="20" spans="2:12" s="1" customFormat="1" ht="12" hidden="1" customHeight="1">
      <c r="B20" s="18"/>
      <c r="D20" s="39" t="s">
        <v>16</v>
      </c>
      <c r="I20" s="41" t="s">
        <v>12</v>
      </c>
      <c r="J20" s="8" t="s">
        <v>13</v>
      </c>
      <c r="L20" s="18"/>
    </row>
    <row r="21" spans="2:12" s="1" customFormat="1" ht="18" hidden="1" customHeight="1">
      <c r="B21" s="18"/>
      <c r="E21" s="8" t="s">
        <v>17</v>
      </c>
      <c r="I21" s="41" t="s">
        <v>14</v>
      </c>
      <c r="J21" s="8" t="s">
        <v>13</v>
      </c>
      <c r="L21" s="18"/>
    </row>
    <row r="22" spans="2:12" s="1" customFormat="1" ht="6.95" hidden="1" customHeight="1">
      <c r="B22" s="18"/>
      <c r="I22" s="40"/>
      <c r="L22" s="18"/>
    </row>
    <row r="23" spans="2:12" s="1" customFormat="1" ht="12" hidden="1" customHeight="1">
      <c r="B23" s="18"/>
      <c r="D23" s="39" t="s">
        <v>19</v>
      </c>
      <c r="I23" s="41" t="s">
        <v>12</v>
      </c>
      <c r="J23" s="8" t="s">
        <v>13</v>
      </c>
      <c r="L23" s="18"/>
    </row>
    <row r="24" spans="2:12" s="1" customFormat="1" ht="18" hidden="1" customHeight="1">
      <c r="B24" s="18"/>
      <c r="E24" s="8" t="s">
        <v>20</v>
      </c>
      <c r="I24" s="41" t="s">
        <v>14</v>
      </c>
      <c r="J24" s="8" t="s">
        <v>13</v>
      </c>
      <c r="L24" s="18"/>
    </row>
    <row r="25" spans="2:12" s="1" customFormat="1" ht="6.95" hidden="1" customHeight="1">
      <c r="B25" s="18"/>
      <c r="I25" s="40"/>
      <c r="L25" s="18"/>
    </row>
    <row r="26" spans="2:12" s="1" customFormat="1" ht="12" hidden="1" customHeight="1">
      <c r="B26" s="18"/>
      <c r="D26" s="39" t="s">
        <v>21</v>
      </c>
      <c r="I26" s="40"/>
      <c r="L26" s="18"/>
    </row>
    <row r="27" spans="2:12" s="2" customFormat="1" ht="16.5" hidden="1" customHeight="1">
      <c r="B27" s="43"/>
      <c r="E27" s="150" t="s">
        <v>13</v>
      </c>
      <c r="F27" s="150"/>
      <c r="G27" s="150"/>
      <c r="H27" s="150"/>
      <c r="I27" s="44"/>
      <c r="L27" s="43"/>
    </row>
    <row r="28" spans="2:12" s="1" customFormat="1" ht="6.95" hidden="1" customHeight="1">
      <c r="B28" s="18"/>
      <c r="I28" s="40"/>
      <c r="L28" s="18"/>
    </row>
    <row r="29" spans="2:12" s="1" customFormat="1" ht="6.95" hidden="1" customHeight="1">
      <c r="B29" s="18"/>
      <c r="D29" s="24"/>
      <c r="E29" s="24"/>
      <c r="F29" s="24"/>
      <c r="G29" s="24"/>
      <c r="H29" s="24"/>
      <c r="I29" s="45"/>
      <c r="J29" s="24"/>
      <c r="K29" s="24"/>
      <c r="L29" s="18"/>
    </row>
    <row r="30" spans="2:12" s="1" customFormat="1" ht="25.35" hidden="1" customHeight="1">
      <c r="B30" s="18"/>
      <c r="D30" s="46" t="s">
        <v>22</v>
      </c>
      <c r="I30" s="40"/>
      <c r="J30" s="47">
        <f>ROUND(J80, 2)</f>
        <v>0</v>
      </c>
      <c r="L30" s="18"/>
    </row>
    <row r="31" spans="2:12" s="1" customFormat="1" ht="6.95" hidden="1" customHeight="1">
      <c r="B31" s="18"/>
      <c r="D31" s="24"/>
      <c r="E31" s="24"/>
      <c r="F31" s="24"/>
      <c r="G31" s="24"/>
      <c r="H31" s="24"/>
      <c r="I31" s="45"/>
      <c r="J31" s="24"/>
      <c r="K31" s="24"/>
      <c r="L31" s="18"/>
    </row>
    <row r="32" spans="2:12" s="1" customFormat="1" ht="14.45" hidden="1" customHeight="1">
      <c r="B32" s="18"/>
      <c r="F32" s="48" t="s">
        <v>24</v>
      </c>
      <c r="I32" s="49" t="s">
        <v>23</v>
      </c>
      <c r="J32" s="48" t="s">
        <v>25</v>
      </c>
      <c r="L32" s="18"/>
    </row>
    <row r="33" spans="2:12" s="1" customFormat="1" ht="14.45" hidden="1" customHeight="1">
      <c r="B33" s="18"/>
      <c r="D33" s="39" t="s">
        <v>26</v>
      </c>
      <c r="E33" s="39" t="s">
        <v>27</v>
      </c>
      <c r="F33" s="50">
        <f>ROUND((SUM(BE80:BE89)),  2)</f>
        <v>0</v>
      </c>
      <c r="I33" s="51">
        <v>0.21</v>
      </c>
      <c r="J33" s="50">
        <f>ROUND(((SUM(BE80:BE89))*I33),  2)</f>
        <v>0</v>
      </c>
      <c r="L33" s="18"/>
    </row>
    <row r="34" spans="2:12" s="1" customFormat="1" ht="14.45" hidden="1" customHeight="1">
      <c r="B34" s="18"/>
      <c r="E34" s="39" t="s">
        <v>28</v>
      </c>
      <c r="F34" s="50">
        <f>ROUND((SUM(BF80:BF89)),  2)</f>
        <v>0</v>
      </c>
      <c r="I34" s="51">
        <v>0.15</v>
      </c>
      <c r="J34" s="50">
        <f>ROUND(((SUM(BF80:BF89))*I34),  2)</f>
        <v>0</v>
      </c>
      <c r="L34" s="18"/>
    </row>
    <row r="35" spans="2:12" s="1" customFormat="1" ht="14.45" hidden="1" customHeight="1">
      <c r="B35" s="18"/>
      <c r="E35" s="39" t="s">
        <v>29</v>
      </c>
      <c r="F35" s="50">
        <f>ROUND((SUM(BG80:BG89)),  2)</f>
        <v>0</v>
      </c>
      <c r="I35" s="51">
        <v>0.21</v>
      </c>
      <c r="J35" s="50">
        <f>0</f>
        <v>0</v>
      </c>
      <c r="L35" s="18"/>
    </row>
    <row r="36" spans="2:12" s="1" customFormat="1" ht="14.45" hidden="1" customHeight="1">
      <c r="B36" s="18"/>
      <c r="E36" s="39" t="s">
        <v>30</v>
      </c>
      <c r="F36" s="50">
        <f>ROUND((SUM(BH80:BH89)),  2)</f>
        <v>0</v>
      </c>
      <c r="I36" s="51">
        <v>0.15</v>
      </c>
      <c r="J36" s="50">
        <f>0</f>
        <v>0</v>
      </c>
      <c r="L36" s="18"/>
    </row>
    <row r="37" spans="2:12" s="1" customFormat="1" ht="14.45" hidden="1" customHeight="1">
      <c r="B37" s="18"/>
      <c r="E37" s="39" t="s">
        <v>31</v>
      </c>
      <c r="F37" s="50">
        <f>ROUND((SUM(BI80:BI89)),  2)</f>
        <v>0</v>
      </c>
      <c r="I37" s="51">
        <v>0</v>
      </c>
      <c r="J37" s="50">
        <f>0</f>
        <v>0</v>
      </c>
      <c r="L37" s="18"/>
    </row>
    <row r="38" spans="2:12" s="1" customFormat="1" ht="6.95" hidden="1" customHeight="1">
      <c r="B38" s="18"/>
      <c r="I38" s="40"/>
      <c r="L38" s="18"/>
    </row>
    <row r="39" spans="2:12" s="1" customFormat="1" ht="25.35" hidden="1" customHeight="1">
      <c r="B39" s="18"/>
      <c r="C39" s="52"/>
      <c r="D39" s="53" t="s">
        <v>32</v>
      </c>
      <c r="E39" s="54"/>
      <c r="F39" s="54"/>
      <c r="G39" s="55" t="s">
        <v>33</v>
      </c>
      <c r="H39" s="56" t="s">
        <v>34</v>
      </c>
      <c r="I39" s="57"/>
      <c r="J39" s="58">
        <f>SUM(J30:J37)</f>
        <v>0</v>
      </c>
      <c r="K39" s="59"/>
      <c r="L39" s="18"/>
    </row>
    <row r="40" spans="2:12" s="1" customFormat="1" ht="14.45" hidden="1" customHeight="1">
      <c r="B40" s="60"/>
      <c r="C40" s="61"/>
      <c r="D40" s="61"/>
      <c r="E40" s="61"/>
      <c r="F40" s="61"/>
      <c r="G40" s="61"/>
      <c r="H40" s="61"/>
      <c r="I40" s="62"/>
      <c r="J40" s="61"/>
      <c r="K40" s="61"/>
      <c r="L40" s="18"/>
    </row>
    <row r="41" spans="2:12" ht="11.25" hidden="1"/>
    <row r="42" spans="2:12" ht="11.25" hidden="1"/>
    <row r="43" spans="2:12" ht="11.25" hidden="1"/>
    <row r="44" spans="2:12" s="1" customFormat="1" ht="6.95" customHeight="1">
      <c r="B44" s="63"/>
      <c r="C44" s="64"/>
      <c r="D44" s="64"/>
      <c r="E44" s="64"/>
      <c r="F44" s="64"/>
      <c r="G44" s="64"/>
      <c r="H44" s="64"/>
      <c r="I44" s="65"/>
      <c r="J44" s="64"/>
      <c r="K44" s="64"/>
      <c r="L44" s="18"/>
    </row>
    <row r="45" spans="2:12" s="1" customFormat="1" ht="24.95" customHeight="1">
      <c r="B45" s="16"/>
      <c r="C45" s="10" t="s">
        <v>47</v>
      </c>
      <c r="D45" s="17"/>
      <c r="E45" s="17"/>
      <c r="F45" s="17"/>
      <c r="G45" s="17"/>
      <c r="H45" s="17"/>
      <c r="I45" s="40"/>
      <c r="J45" s="17"/>
      <c r="K45" s="17"/>
      <c r="L45" s="18"/>
    </row>
    <row r="46" spans="2:12" s="1" customFormat="1" ht="6.95" customHeight="1">
      <c r="B46" s="16"/>
      <c r="C46" s="17"/>
      <c r="D46" s="17"/>
      <c r="E46" s="17"/>
      <c r="F46" s="17"/>
      <c r="G46" s="17"/>
      <c r="H46" s="17"/>
      <c r="I46" s="40"/>
      <c r="J46" s="17"/>
      <c r="K46" s="17"/>
      <c r="L46" s="18"/>
    </row>
    <row r="47" spans="2:12" s="1" customFormat="1" ht="12" customHeight="1">
      <c r="B47" s="16"/>
      <c r="C47" s="13" t="s">
        <v>3</v>
      </c>
      <c r="D47" s="17"/>
      <c r="E47" s="17"/>
      <c r="F47" s="17"/>
      <c r="G47" s="17"/>
      <c r="H47" s="17"/>
      <c r="I47" s="40"/>
      <c r="J47" s="17"/>
      <c r="K47" s="17"/>
      <c r="L47" s="18"/>
    </row>
    <row r="48" spans="2:12" s="1" customFormat="1" ht="16.5" customHeight="1">
      <c r="B48" s="16"/>
      <c r="C48" s="17"/>
      <c r="D48" s="17"/>
      <c r="E48" s="151" t="e">
        <f>E7</f>
        <v>#REF!</v>
      </c>
      <c r="F48" s="152"/>
      <c r="G48" s="152"/>
      <c r="H48" s="152"/>
      <c r="I48" s="40"/>
      <c r="J48" s="17"/>
      <c r="K48" s="17"/>
      <c r="L48" s="18"/>
    </row>
    <row r="49" spans="2:47" s="1" customFormat="1" ht="12" customHeight="1">
      <c r="B49" s="16"/>
      <c r="C49" s="13" t="s">
        <v>46</v>
      </c>
      <c r="D49" s="17"/>
      <c r="E49" s="17"/>
      <c r="F49" s="17"/>
      <c r="G49" s="17"/>
      <c r="H49" s="17"/>
      <c r="I49" s="40"/>
      <c r="J49" s="17"/>
      <c r="K49" s="17"/>
      <c r="L49" s="18"/>
    </row>
    <row r="50" spans="2:47" s="1" customFormat="1" ht="16.5" customHeight="1">
      <c r="B50" s="16"/>
      <c r="C50" s="17"/>
      <c r="D50" s="17"/>
      <c r="E50" s="143" t="str">
        <f>E9</f>
        <v>B - Vybavení učebními pomůckami</v>
      </c>
      <c r="F50" s="142"/>
      <c r="G50" s="142"/>
      <c r="H50" s="142"/>
      <c r="I50" s="40"/>
      <c r="J50" s="17"/>
      <c r="K50" s="17"/>
      <c r="L50" s="18"/>
    </row>
    <row r="51" spans="2:47" s="1" customFormat="1" ht="6.95" customHeight="1">
      <c r="B51" s="16"/>
      <c r="C51" s="17"/>
      <c r="D51" s="17"/>
      <c r="E51" s="17"/>
      <c r="F51" s="17"/>
      <c r="G51" s="17"/>
      <c r="H51" s="17"/>
      <c r="I51" s="40"/>
      <c r="J51" s="17"/>
      <c r="K51" s="17"/>
      <c r="L51" s="18"/>
    </row>
    <row r="52" spans="2:47" s="1" customFormat="1" ht="12" customHeight="1">
      <c r="B52" s="16"/>
      <c r="C52" s="13" t="s">
        <v>8</v>
      </c>
      <c r="D52" s="17"/>
      <c r="E52" s="17"/>
      <c r="F52" s="12" t="str">
        <f>F12</f>
        <v>Karlovy Vary</v>
      </c>
      <c r="G52" s="17"/>
      <c r="H52" s="17"/>
      <c r="I52" s="41" t="s">
        <v>10</v>
      </c>
      <c r="J52" s="23" t="e">
        <f>IF(J12="","",J12)</f>
        <v>#REF!</v>
      </c>
      <c r="K52" s="17"/>
      <c r="L52" s="18"/>
    </row>
    <row r="53" spans="2:47" s="1" customFormat="1" ht="6.95" customHeight="1">
      <c r="B53" s="16"/>
      <c r="C53" s="17"/>
      <c r="D53" s="17"/>
      <c r="E53" s="17"/>
      <c r="F53" s="17"/>
      <c r="G53" s="17"/>
      <c r="H53" s="17"/>
      <c r="I53" s="40"/>
      <c r="J53" s="17"/>
      <c r="K53" s="17"/>
      <c r="L53" s="18"/>
    </row>
    <row r="54" spans="2:47" s="1" customFormat="1" ht="24.95" customHeight="1">
      <c r="B54" s="16"/>
      <c r="C54" s="13" t="s">
        <v>11</v>
      </c>
      <c r="D54" s="17"/>
      <c r="E54" s="17"/>
      <c r="F54" s="12" t="e">
        <f>E15</f>
        <v>#REF!</v>
      </c>
      <c r="G54" s="17"/>
      <c r="H54" s="17"/>
      <c r="I54" s="41" t="s">
        <v>16</v>
      </c>
      <c r="J54" s="15" t="str">
        <f>E21</f>
        <v>BPO spol. s r.o.,Lidická 1239,36317 OSTROV</v>
      </c>
      <c r="K54" s="17"/>
      <c r="L54" s="18"/>
    </row>
    <row r="55" spans="2:47" s="1" customFormat="1" ht="13.7" customHeight="1">
      <c r="B55" s="16"/>
      <c r="C55" s="13" t="s">
        <v>15</v>
      </c>
      <c r="D55" s="17"/>
      <c r="E55" s="17"/>
      <c r="F55" s="12" t="e">
        <f>IF(E18="","",E18)</f>
        <v>#REF!</v>
      </c>
      <c r="G55" s="17"/>
      <c r="H55" s="17"/>
      <c r="I55" s="41" t="s">
        <v>19</v>
      </c>
      <c r="J55" s="15" t="str">
        <f>E24</f>
        <v>Tomanová Ing.</v>
      </c>
      <c r="K55" s="17"/>
      <c r="L55" s="18"/>
    </row>
    <row r="56" spans="2:47" s="1" customFormat="1" ht="10.35" customHeight="1">
      <c r="B56" s="16"/>
      <c r="C56" s="17"/>
      <c r="D56" s="17"/>
      <c r="E56" s="17"/>
      <c r="F56" s="17"/>
      <c r="G56" s="17"/>
      <c r="H56" s="17"/>
      <c r="I56" s="40"/>
      <c r="J56" s="17"/>
      <c r="K56" s="17"/>
      <c r="L56" s="18"/>
    </row>
    <row r="57" spans="2:47" s="1" customFormat="1" ht="29.25" customHeight="1">
      <c r="B57" s="16"/>
      <c r="C57" s="66" t="s">
        <v>48</v>
      </c>
      <c r="D57" s="67"/>
      <c r="E57" s="67"/>
      <c r="F57" s="67"/>
      <c r="G57" s="67"/>
      <c r="H57" s="67"/>
      <c r="I57" s="68"/>
      <c r="J57" s="69" t="s">
        <v>49</v>
      </c>
      <c r="K57" s="67"/>
      <c r="L57" s="18"/>
    </row>
    <row r="58" spans="2:47" s="1" customFormat="1" ht="10.35" customHeight="1">
      <c r="B58" s="16"/>
      <c r="C58" s="17"/>
      <c r="D58" s="17"/>
      <c r="E58" s="17"/>
      <c r="F58" s="17"/>
      <c r="G58" s="17"/>
      <c r="H58" s="17"/>
      <c r="I58" s="40"/>
      <c r="J58" s="17"/>
      <c r="K58" s="17"/>
      <c r="L58" s="18"/>
    </row>
    <row r="59" spans="2:47" s="1" customFormat="1" ht="22.9" customHeight="1">
      <c r="B59" s="16"/>
      <c r="C59" s="70" t="s">
        <v>38</v>
      </c>
      <c r="D59" s="17"/>
      <c r="E59" s="17"/>
      <c r="F59" s="17"/>
      <c r="G59" s="17"/>
      <c r="H59" s="17"/>
      <c r="I59" s="40"/>
      <c r="J59" s="33">
        <f>J80</f>
        <v>0</v>
      </c>
      <c r="K59" s="17"/>
      <c r="L59" s="18"/>
      <c r="AU59" s="8" t="s">
        <v>50</v>
      </c>
    </row>
    <row r="60" spans="2:47" s="3" customFormat="1" ht="24.95" customHeight="1">
      <c r="B60" s="71"/>
      <c r="C60" s="72"/>
      <c r="D60" s="73" t="s">
        <v>70</v>
      </c>
      <c r="E60" s="74"/>
      <c r="F60" s="74"/>
      <c r="G60" s="74"/>
      <c r="H60" s="74"/>
      <c r="I60" s="75"/>
      <c r="J60" s="76">
        <f>J81</f>
        <v>0</v>
      </c>
      <c r="K60" s="72"/>
      <c r="L60" s="77"/>
    </row>
    <row r="61" spans="2:47" s="1" customFormat="1" ht="21.75" customHeight="1">
      <c r="B61" s="16"/>
      <c r="C61" s="17"/>
      <c r="D61" s="17"/>
      <c r="E61" s="17"/>
      <c r="F61" s="17"/>
      <c r="G61" s="17"/>
      <c r="H61" s="17"/>
      <c r="I61" s="40"/>
      <c r="J61" s="17"/>
      <c r="K61" s="17"/>
      <c r="L61" s="18"/>
    </row>
    <row r="62" spans="2:47" s="1" customFormat="1" ht="6.95" customHeight="1">
      <c r="B62" s="19"/>
      <c r="C62" s="20"/>
      <c r="D62" s="20"/>
      <c r="E62" s="20"/>
      <c r="F62" s="20"/>
      <c r="G62" s="20"/>
      <c r="H62" s="20"/>
      <c r="I62" s="62"/>
      <c r="J62" s="20"/>
      <c r="K62" s="20"/>
      <c r="L62" s="18"/>
    </row>
    <row r="66" spans="2:63" s="1" customFormat="1" ht="6.95" customHeight="1">
      <c r="B66" s="21"/>
      <c r="C66" s="22"/>
      <c r="D66" s="22"/>
      <c r="E66" s="22"/>
      <c r="F66" s="22"/>
      <c r="G66" s="22"/>
      <c r="H66" s="22"/>
      <c r="I66" s="65"/>
      <c r="J66" s="22"/>
      <c r="K66" s="22"/>
      <c r="L66" s="18"/>
    </row>
    <row r="67" spans="2:63" s="1" customFormat="1" ht="24.95" customHeight="1">
      <c r="B67" s="16"/>
      <c r="C67" s="10" t="s">
        <v>51</v>
      </c>
      <c r="D67" s="17"/>
      <c r="E67" s="17"/>
      <c r="F67" s="17"/>
      <c r="G67" s="17"/>
      <c r="H67" s="17"/>
      <c r="I67" s="40"/>
      <c r="J67" s="17"/>
      <c r="K67" s="17"/>
      <c r="L67" s="18"/>
    </row>
    <row r="68" spans="2:63" s="1" customFormat="1" ht="6.95" customHeight="1">
      <c r="B68" s="16"/>
      <c r="C68" s="17"/>
      <c r="D68" s="17"/>
      <c r="E68" s="17"/>
      <c r="F68" s="17"/>
      <c r="G68" s="17"/>
      <c r="H68" s="17"/>
      <c r="I68" s="40"/>
      <c r="J68" s="17"/>
      <c r="K68" s="17"/>
      <c r="L68" s="18"/>
    </row>
    <row r="69" spans="2:63" s="1" customFormat="1" ht="12" customHeight="1">
      <c r="B69" s="16"/>
      <c r="C69" s="13" t="s">
        <v>3</v>
      </c>
      <c r="D69" s="17"/>
      <c r="E69" s="17"/>
      <c r="F69" s="17"/>
      <c r="G69" s="17"/>
      <c r="H69" s="17"/>
      <c r="I69" s="40"/>
      <c r="J69" s="17"/>
      <c r="K69" s="17"/>
      <c r="L69" s="18"/>
    </row>
    <row r="70" spans="2:63" s="1" customFormat="1" ht="16.5" customHeight="1">
      <c r="B70" s="16"/>
      <c r="C70" s="17"/>
      <c r="D70" s="17"/>
      <c r="E70" s="151" t="e">
        <f>E7</f>
        <v>#REF!</v>
      </c>
      <c r="F70" s="152"/>
      <c r="G70" s="152"/>
      <c r="H70" s="152"/>
      <c r="I70" s="40"/>
      <c r="J70" s="17"/>
      <c r="K70" s="17"/>
      <c r="L70" s="18"/>
    </row>
    <row r="71" spans="2:63" s="1" customFormat="1" ht="12" customHeight="1">
      <c r="B71" s="16"/>
      <c r="C71" s="13" t="s">
        <v>46</v>
      </c>
      <c r="D71" s="17"/>
      <c r="E71" s="17"/>
      <c r="F71" s="17"/>
      <c r="G71" s="17"/>
      <c r="H71" s="17"/>
      <c r="I71" s="40"/>
      <c r="J71" s="17"/>
      <c r="K71" s="17"/>
      <c r="L71" s="18"/>
    </row>
    <row r="72" spans="2:63" s="1" customFormat="1" ht="16.5" customHeight="1">
      <c r="B72" s="16"/>
      <c r="C72" s="17"/>
      <c r="D72" s="17"/>
      <c r="E72" s="143" t="str">
        <f>E9</f>
        <v>B - Vybavení učebními pomůckami</v>
      </c>
      <c r="F72" s="142"/>
      <c r="G72" s="142"/>
      <c r="H72" s="142"/>
      <c r="I72" s="40"/>
      <c r="J72" s="17"/>
      <c r="K72" s="17"/>
      <c r="L72" s="18"/>
    </row>
    <row r="73" spans="2:63" s="1" customFormat="1" ht="6.95" customHeight="1">
      <c r="B73" s="16"/>
      <c r="C73" s="17"/>
      <c r="D73" s="17"/>
      <c r="E73" s="17"/>
      <c r="F73" s="17"/>
      <c r="G73" s="17"/>
      <c r="H73" s="17"/>
      <c r="I73" s="40"/>
      <c r="J73" s="17"/>
      <c r="K73" s="17"/>
      <c r="L73" s="18"/>
    </row>
    <row r="74" spans="2:63" s="1" customFormat="1" ht="12" customHeight="1">
      <c r="B74" s="16"/>
      <c r="C74" s="13" t="s">
        <v>8</v>
      </c>
      <c r="D74" s="17"/>
      <c r="E74" s="17"/>
      <c r="F74" s="12" t="str">
        <f>F12</f>
        <v>Karlovy Vary</v>
      </c>
      <c r="G74" s="17"/>
      <c r="H74" s="17"/>
      <c r="I74" s="41" t="s">
        <v>10</v>
      </c>
      <c r="J74" s="23" t="e">
        <f>IF(J12="","",J12)</f>
        <v>#REF!</v>
      </c>
      <c r="K74" s="17"/>
      <c r="L74" s="18"/>
    </row>
    <row r="75" spans="2:63" s="1" customFormat="1" ht="6.95" customHeight="1">
      <c r="B75" s="16"/>
      <c r="C75" s="17"/>
      <c r="D75" s="17"/>
      <c r="E75" s="17"/>
      <c r="F75" s="17"/>
      <c r="G75" s="17"/>
      <c r="H75" s="17"/>
      <c r="I75" s="40"/>
      <c r="J75" s="17"/>
      <c r="K75" s="17"/>
      <c r="L75" s="18"/>
    </row>
    <row r="76" spans="2:63" s="1" customFormat="1" ht="24.95" customHeight="1">
      <c r="B76" s="16"/>
      <c r="C76" s="13" t="s">
        <v>11</v>
      </c>
      <c r="D76" s="17"/>
      <c r="E76" s="17"/>
      <c r="F76" s="12" t="e">
        <f>E15</f>
        <v>#REF!</v>
      </c>
      <c r="G76" s="17"/>
      <c r="H76" s="17"/>
      <c r="I76" s="41" t="s">
        <v>16</v>
      </c>
      <c r="J76" s="15" t="str">
        <f>E21</f>
        <v>BPO spol. s r.o.,Lidická 1239,36317 OSTROV</v>
      </c>
      <c r="K76" s="17"/>
      <c r="L76" s="18"/>
    </row>
    <row r="77" spans="2:63" s="1" customFormat="1" ht="13.7" customHeight="1">
      <c r="B77" s="16"/>
      <c r="C77" s="13" t="s">
        <v>15</v>
      </c>
      <c r="D77" s="17"/>
      <c r="E77" s="17"/>
      <c r="F77" s="12" t="e">
        <f>IF(E18="","",E18)</f>
        <v>#REF!</v>
      </c>
      <c r="G77" s="17"/>
      <c r="H77" s="17"/>
      <c r="I77" s="41" t="s">
        <v>19</v>
      </c>
      <c r="J77" s="15" t="str">
        <f>E24</f>
        <v>Tomanová Ing.</v>
      </c>
      <c r="K77" s="17"/>
      <c r="L77" s="18"/>
    </row>
    <row r="78" spans="2:63" s="1" customFormat="1" ht="10.35" customHeight="1">
      <c r="B78" s="16"/>
      <c r="C78" s="17"/>
      <c r="D78" s="17"/>
      <c r="E78" s="17"/>
      <c r="F78" s="17"/>
      <c r="G78" s="17"/>
      <c r="H78" s="17"/>
      <c r="I78" s="40"/>
      <c r="J78" s="17"/>
      <c r="K78" s="17"/>
      <c r="L78" s="18"/>
    </row>
    <row r="79" spans="2:63" s="4" customFormat="1" ht="29.25" customHeight="1">
      <c r="B79" s="78"/>
      <c r="C79" s="79" t="s">
        <v>52</v>
      </c>
      <c r="D79" s="80" t="s">
        <v>37</v>
      </c>
      <c r="E79" s="80" t="s">
        <v>35</v>
      </c>
      <c r="F79" s="80" t="s">
        <v>36</v>
      </c>
      <c r="G79" s="80" t="s">
        <v>53</v>
      </c>
      <c r="H79" s="80" t="s">
        <v>54</v>
      </c>
      <c r="I79" s="81" t="s">
        <v>55</v>
      </c>
      <c r="J79" s="80" t="s">
        <v>49</v>
      </c>
      <c r="K79" s="82" t="s">
        <v>56</v>
      </c>
      <c r="L79" s="83"/>
      <c r="M79" s="27" t="s">
        <v>13</v>
      </c>
      <c r="N79" s="28" t="s">
        <v>26</v>
      </c>
      <c r="O79" s="28" t="s">
        <v>57</v>
      </c>
      <c r="P79" s="28" t="s">
        <v>58</v>
      </c>
      <c r="Q79" s="28" t="s">
        <v>59</v>
      </c>
      <c r="R79" s="28" t="s">
        <v>60</v>
      </c>
      <c r="S79" s="28" t="s">
        <v>61</v>
      </c>
      <c r="T79" s="29" t="s">
        <v>62</v>
      </c>
    </row>
    <row r="80" spans="2:63" s="1" customFormat="1" ht="22.9" customHeight="1">
      <c r="B80" s="16"/>
      <c r="C80" s="32" t="s">
        <v>63</v>
      </c>
      <c r="D80" s="17"/>
      <c r="E80" s="17"/>
      <c r="F80" s="17"/>
      <c r="G80" s="17"/>
      <c r="H80" s="17"/>
      <c r="I80" s="40"/>
      <c r="J80" s="84">
        <f>BK80</f>
        <v>0</v>
      </c>
      <c r="K80" s="17"/>
      <c r="L80" s="18"/>
      <c r="M80" s="30"/>
      <c r="N80" s="31"/>
      <c r="O80" s="31"/>
      <c r="P80" s="85">
        <f>P81</f>
        <v>0</v>
      </c>
      <c r="Q80" s="31"/>
      <c r="R80" s="85">
        <f>R81</f>
        <v>0</v>
      </c>
      <c r="S80" s="31"/>
      <c r="T80" s="86">
        <f>T81</f>
        <v>0</v>
      </c>
      <c r="AT80" s="8" t="s">
        <v>39</v>
      </c>
      <c r="AU80" s="8" t="s">
        <v>50</v>
      </c>
      <c r="BK80" s="87">
        <f>BK81</f>
        <v>0</v>
      </c>
    </row>
    <row r="81" spans="2:65" s="5" customFormat="1" ht="25.9" customHeight="1">
      <c r="B81" s="88"/>
      <c r="C81" s="89"/>
      <c r="D81" s="90" t="s">
        <v>39</v>
      </c>
      <c r="E81" s="91" t="s">
        <v>71</v>
      </c>
      <c r="F81" s="91" t="s">
        <v>43</v>
      </c>
      <c r="G81" s="89"/>
      <c r="H81" s="89"/>
      <c r="I81" s="92"/>
      <c r="J81" s="93">
        <f>BK81</f>
        <v>0</v>
      </c>
      <c r="K81" s="89"/>
      <c r="L81" s="94"/>
      <c r="M81" s="95"/>
      <c r="N81" s="96"/>
      <c r="O81" s="96"/>
      <c r="P81" s="97">
        <f>SUM(P82:P89)</f>
        <v>0</v>
      </c>
      <c r="Q81" s="96"/>
      <c r="R81" s="97">
        <f>SUM(R82:R89)</f>
        <v>0</v>
      </c>
      <c r="S81" s="96"/>
      <c r="T81" s="98">
        <f>SUM(T82:T89)</f>
        <v>0</v>
      </c>
      <c r="AR81" s="99" t="s">
        <v>64</v>
      </c>
      <c r="AT81" s="100" t="s">
        <v>39</v>
      </c>
      <c r="AU81" s="100" t="s">
        <v>40</v>
      </c>
      <c r="AY81" s="99" t="s">
        <v>65</v>
      </c>
      <c r="BK81" s="101">
        <f>SUM(BK82:BK89)</f>
        <v>0</v>
      </c>
    </row>
    <row r="82" spans="2:65" s="1" customFormat="1" ht="16.5" customHeight="1">
      <c r="B82" s="16"/>
      <c r="C82" s="102" t="s">
        <v>41</v>
      </c>
      <c r="D82" s="102" t="s">
        <v>66</v>
      </c>
      <c r="E82" s="103" t="s">
        <v>72</v>
      </c>
      <c r="F82" s="104" t="s">
        <v>73</v>
      </c>
      <c r="G82" s="105" t="s">
        <v>74</v>
      </c>
      <c r="H82" s="106">
        <v>5</v>
      </c>
      <c r="I82" s="107"/>
      <c r="J82" s="108">
        <f>ROUND(I82*H82,2)</f>
        <v>0</v>
      </c>
      <c r="K82" s="104" t="s">
        <v>13</v>
      </c>
      <c r="L82" s="18"/>
      <c r="M82" s="109" t="s">
        <v>13</v>
      </c>
      <c r="N82" s="110" t="s">
        <v>27</v>
      </c>
      <c r="O82" s="25"/>
      <c r="P82" s="111">
        <f>O82*H82</f>
        <v>0</v>
      </c>
      <c r="Q82" s="111">
        <v>0</v>
      </c>
      <c r="R82" s="111">
        <f>Q82*H82</f>
        <v>0</v>
      </c>
      <c r="S82" s="111">
        <v>0</v>
      </c>
      <c r="T82" s="112">
        <f>S82*H82</f>
        <v>0</v>
      </c>
      <c r="AR82" s="8" t="s">
        <v>67</v>
      </c>
      <c r="AT82" s="8" t="s">
        <v>66</v>
      </c>
      <c r="AU82" s="8" t="s">
        <v>41</v>
      </c>
      <c r="AY82" s="8" t="s">
        <v>65</v>
      </c>
      <c r="BE82" s="113">
        <f>IF(N82="základní",J82,0)</f>
        <v>0</v>
      </c>
      <c r="BF82" s="113">
        <f>IF(N82="snížená",J82,0)</f>
        <v>0</v>
      </c>
      <c r="BG82" s="113">
        <f>IF(N82="zákl. přenesená",J82,0)</f>
        <v>0</v>
      </c>
      <c r="BH82" s="113">
        <f>IF(N82="sníž. přenesená",J82,0)</f>
        <v>0</v>
      </c>
      <c r="BI82" s="113">
        <f>IF(N82="nulová",J82,0)</f>
        <v>0</v>
      </c>
      <c r="BJ82" s="8" t="s">
        <v>41</v>
      </c>
      <c r="BK82" s="113">
        <f>ROUND(I82*H82,2)</f>
        <v>0</v>
      </c>
      <c r="BL82" s="8" t="s">
        <v>67</v>
      </c>
      <c r="BM82" s="8" t="s">
        <v>75</v>
      </c>
    </row>
    <row r="83" spans="2:65" s="1" customFormat="1" ht="11.25">
      <c r="B83" s="16"/>
      <c r="C83" s="17"/>
      <c r="D83" s="114" t="s">
        <v>68</v>
      </c>
      <c r="E83" s="17"/>
      <c r="F83" s="115" t="s">
        <v>73</v>
      </c>
      <c r="G83" s="17"/>
      <c r="H83" s="17"/>
      <c r="I83" s="40"/>
      <c r="J83" s="17"/>
      <c r="K83" s="17"/>
      <c r="L83" s="18"/>
      <c r="M83" s="116"/>
      <c r="N83" s="25"/>
      <c r="O83" s="25"/>
      <c r="P83" s="25"/>
      <c r="Q83" s="25"/>
      <c r="R83" s="25"/>
      <c r="S83" s="25"/>
      <c r="T83" s="26"/>
      <c r="AT83" s="8" t="s">
        <v>68</v>
      </c>
      <c r="AU83" s="8" t="s">
        <v>41</v>
      </c>
    </row>
    <row r="84" spans="2:65" s="6" customFormat="1" ht="11.25">
      <c r="B84" s="117"/>
      <c r="C84" s="118"/>
      <c r="D84" s="114" t="s">
        <v>76</v>
      </c>
      <c r="E84" s="119" t="s">
        <v>13</v>
      </c>
      <c r="F84" s="120" t="s">
        <v>77</v>
      </c>
      <c r="G84" s="118"/>
      <c r="H84" s="119" t="s">
        <v>13</v>
      </c>
      <c r="I84" s="121"/>
      <c r="J84" s="118"/>
      <c r="K84" s="118"/>
      <c r="L84" s="122"/>
      <c r="M84" s="123"/>
      <c r="N84" s="124"/>
      <c r="O84" s="124"/>
      <c r="P84" s="124"/>
      <c r="Q84" s="124"/>
      <c r="R84" s="124"/>
      <c r="S84" s="124"/>
      <c r="T84" s="125"/>
      <c r="AT84" s="126" t="s">
        <v>76</v>
      </c>
      <c r="AU84" s="126" t="s">
        <v>41</v>
      </c>
      <c r="AV84" s="6" t="s">
        <v>41</v>
      </c>
      <c r="AW84" s="6" t="s">
        <v>18</v>
      </c>
      <c r="AX84" s="6" t="s">
        <v>40</v>
      </c>
      <c r="AY84" s="126" t="s">
        <v>65</v>
      </c>
    </row>
    <row r="85" spans="2:65" s="7" customFormat="1" ht="11.25">
      <c r="B85" s="127"/>
      <c r="C85" s="128"/>
      <c r="D85" s="114" t="s">
        <v>76</v>
      </c>
      <c r="E85" s="129" t="s">
        <v>13</v>
      </c>
      <c r="F85" s="130" t="s">
        <v>78</v>
      </c>
      <c r="G85" s="128"/>
      <c r="H85" s="131">
        <v>5</v>
      </c>
      <c r="I85" s="132"/>
      <c r="J85" s="128"/>
      <c r="K85" s="128"/>
      <c r="L85" s="133"/>
      <c r="M85" s="134"/>
      <c r="N85" s="135"/>
      <c r="O85" s="135"/>
      <c r="P85" s="135"/>
      <c r="Q85" s="135"/>
      <c r="R85" s="135"/>
      <c r="S85" s="135"/>
      <c r="T85" s="136"/>
      <c r="AT85" s="137" t="s">
        <v>76</v>
      </c>
      <c r="AU85" s="137" t="s">
        <v>41</v>
      </c>
      <c r="AV85" s="7" t="s">
        <v>42</v>
      </c>
      <c r="AW85" s="7" t="s">
        <v>18</v>
      </c>
      <c r="AX85" s="7" t="s">
        <v>41</v>
      </c>
      <c r="AY85" s="137" t="s">
        <v>65</v>
      </c>
    </row>
    <row r="86" spans="2:65" s="1" customFormat="1" ht="16.5" customHeight="1">
      <c r="B86" s="16"/>
      <c r="C86" s="102" t="s">
        <v>42</v>
      </c>
      <c r="D86" s="102" t="s">
        <v>66</v>
      </c>
      <c r="E86" s="103" t="s">
        <v>79</v>
      </c>
      <c r="F86" s="104" t="s">
        <v>80</v>
      </c>
      <c r="G86" s="105" t="s">
        <v>74</v>
      </c>
      <c r="H86" s="106">
        <v>15</v>
      </c>
      <c r="I86" s="107"/>
      <c r="J86" s="108">
        <f>ROUND(I86*H86,2)</f>
        <v>0</v>
      </c>
      <c r="K86" s="104" t="s">
        <v>13</v>
      </c>
      <c r="L86" s="18"/>
      <c r="M86" s="109" t="s">
        <v>13</v>
      </c>
      <c r="N86" s="110" t="s">
        <v>27</v>
      </c>
      <c r="O86" s="25"/>
      <c r="P86" s="111">
        <f>O86*H86</f>
        <v>0</v>
      </c>
      <c r="Q86" s="111">
        <v>0</v>
      </c>
      <c r="R86" s="111">
        <f>Q86*H86</f>
        <v>0</v>
      </c>
      <c r="S86" s="111">
        <v>0</v>
      </c>
      <c r="T86" s="112">
        <f>S86*H86</f>
        <v>0</v>
      </c>
      <c r="AR86" s="8" t="s">
        <v>67</v>
      </c>
      <c r="AT86" s="8" t="s">
        <v>66</v>
      </c>
      <c r="AU86" s="8" t="s">
        <v>41</v>
      </c>
      <c r="AY86" s="8" t="s">
        <v>65</v>
      </c>
      <c r="BE86" s="113">
        <f>IF(N86="základní",J86,0)</f>
        <v>0</v>
      </c>
      <c r="BF86" s="113">
        <f>IF(N86="snížená",J86,0)</f>
        <v>0</v>
      </c>
      <c r="BG86" s="113">
        <f>IF(N86="zákl. přenesená",J86,0)</f>
        <v>0</v>
      </c>
      <c r="BH86" s="113">
        <f>IF(N86="sníž. přenesená",J86,0)</f>
        <v>0</v>
      </c>
      <c r="BI86" s="113">
        <f>IF(N86="nulová",J86,0)</f>
        <v>0</v>
      </c>
      <c r="BJ86" s="8" t="s">
        <v>41</v>
      </c>
      <c r="BK86" s="113">
        <f>ROUND(I86*H86,2)</f>
        <v>0</v>
      </c>
      <c r="BL86" s="8" t="s">
        <v>67</v>
      </c>
      <c r="BM86" s="8" t="s">
        <v>81</v>
      </c>
    </row>
    <row r="87" spans="2:65" s="1" customFormat="1" ht="11.25">
      <c r="B87" s="16"/>
      <c r="C87" s="17"/>
      <c r="D87" s="114" t="s">
        <v>68</v>
      </c>
      <c r="E87" s="17"/>
      <c r="F87" s="115" t="s">
        <v>80</v>
      </c>
      <c r="G87" s="17"/>
      <c r="H87" s="17"/>
      <c r="I87" s="40"/>
      <c r="J87" s="17"/>
      <c r="K87" s="17"/>
      <c r="L87" s="18"/>
      <c r="M87" s="116"/>
      <c r="N87" s="25"/>
      <c r="O87" s="25"/>
      <c r="P87" s="25"/>
      <c r="Q87" s="25"/>
      <c r="R87" s="25"/>
      <c r="S87" s="25"/>
      <c r="T87" s="26"/>
      <c r="AT87" s="8" t="s">
        <v>68</v>
      </c>
      <c r="AU87" s="8" t="s">
        <v>41</v>
      </c>
    </row>
    <row r="88" spans="2:65" s="6" customFormat="1" ht="11.25">
      <c r="B88" s="117"/>
      <c r="C88" s="118"/>
      <c r="D88" s="114" t="s">
        <v>76</v>
      </c>
      <c r="E88" s="119" t="s">
        <v>13</v>
      </c>
      <c r="F88" s="120" t="s">
        <v>77</v>
      </c>
      <c r="G88" s="118"/>
      <c r="H88" s="119" t="s">
        <v>13</v>
      </c>
      <c r="I88" s="121"/>
      <c r="J88" s="118"/>
      <c r="K88" s="118"/>
      <c r="L88" s="122"/>
      <c r="M88" s="123"/>
      <c r="N88" s="124"/>
      <c r="O88" s="124"/>
      <c r="P88" s="124"/>
      <c r="Q88" s="124"/>
      <c r="R88" s="124"/>
      <c r="S88" s="124"/>
      <c r="T88" s="125"/>
      <c r="AT88" s="126" t="s">
        <v>76</v>
      </c>
      <c r="AU88" s="126" t="s">
        <v>41</v>
      </c>
      <c r="AV88" s="6" t="s">
        <v>41</v>
      </c>
      <c r="AW88" s="6" t="s">
        <v>18</v>
      </c>
      <c r="AX88" s="6" t="s">
        <v>40</v>
      </c>
      <c r="AY88" s="126" t="s">
        <v>65</v>
      </c>
    </row>
    <row r="89" spans="2:65" s="7" customFormat="1" ht="11.25">
      <c r="B89" s="127"/>
      <c r="C89" s="128"/>
      <c r="D89" s="114" t="s">
        <v>76</v>
      </c>
      <c r="E89" s="129" t="s">
        <v>13</v>
      </c>
      <c r="F89" s="130" t="s">
        <v>1</v>
      </c>
      <c r="G89" s="128"/>
      <c r="H89" s="131">
        <v>15</v>
      </c>
      <c r="I89" s="132"/>
      <c r="J89" s="128"/>
      <c r="K89" s="128"/>
      <c r="L89" s="133"/>
      <c r="M89" s="138"/>
      <c r="N89" s="139"/>
      <c r="O89" s="139"/>
      <c r="P89" s="139"/>
      <c r="Q89" s="139"/>
      <c r="R89" s="139"/>
      <c r="S89" s="139"/>
      <c r="T89" s="140"/>
      <c r="AT89" s="137" t="s">
        <v>76</v>
      </c>
      <c r="AU89" s="137" t="s">
        <v>41</v>
      </c>
      <c r="AV89" s="7" t="s">
        <v>42</v>
      </c>
      <c r="AW89" s="7" t="s">
        <v>18</v>
      </c>
      <c r="AX89" s="7" t="s">
        <v>41</v>
      </c>
      <c r="AY89" s="137" t="s">
        <v>65</v>
      </c>
    </row>
    <row r="90" spans="2:65" s="1" customFormat="1" ht="6.95" customHeight="1">
      <c r="B90" s="19"/>
      <c r="C90" s="20"/>
      <c r="D90" s="20"/>
      <c r="E90" s="20"/>
      <c r="F90" s="20"/>
      <c r="G90" s="20"/>
      <c r="H90" s="20"/>
      <c r="I90" s="62"/>
      <c r="J90" s="20"/>
      <c r="K90" s="20"/>
      <c r="L90" s="18"/>
    </row>
  </sheetData>
  <sheetProtection algorithmName="SHA-512" hashValue="kd9D69MYkIl6VnnQz/ixewpBfFrHd2n/5tfD+GerG5Jrn7mXcujbRbw/EOnGedcUbvWjFPNU4RlrxcrlW0bzOw==" saltValue="6r7qW2LOWSYE07m0HI8aybFdwYYSY2tx3VVbF2dwxAMn+kBbN45wkmsOcbCeAikgh+xIM2jY+OIKjWBtl7k2Yg==" spinCount="100000" sheet="1" objects="1" scenarios="1" formatColumns="0" formatRows="0" autoFilter="0"/>
  <autoFilter ref="C79:K89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B - Vybavení učebními pom...</vt:lpstr>
      <vt:lpstr>'B - Vybavení učebními pom...'!Názvy_tisku</vt:lpstr>
      <vt:lpstr>'B - Vybavení učebními pom...'!Oblast_tisku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Tomanová Vlasta</dc:creator>
  <cp:lastModifiedBy>Daniel Riedl</cp:lastModifiedBy>
  <dcterms:created xsi:type="dcterms:W3CDTF">2019-06-05T07:07:14Z</dcterms:created>
  <dcterms:modified xsi:type="dcterms:W3CDTF">2019-06-06T07:52:26Z</dcterms:modified>
</cp:coreProperties>
</file>